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55" windowWidth="12120" windowHeight="7005" tabRatio="150" activeTab="0"/>
  </bookViews>
  <sheets>
    <sheet name="SecchiMeanMinMaxCountTable" sheetId="1" r:id="rId1"/>
  </sheets>
  <definedNames>
    <definedName name="_xlnm.Print_Titles" localSheetId="0">'SecchiMeanMinMaxCountTable'!$1:$4</definedName>
  </definedNames>
  <calcPr fullCalcOnLoad="1"/>
</workbook>
</file>

<file path=xl/sharedStrings.xml><?xml version="1.0" encoding="utf-8"?>
<sst xmlns="http://schemas.openxmlformats.org/spreadsheetml/2006/main" count="203" uniqueCount="127">
  <si>
    <t>Lake Name</t>
  </si>
  <si>
    <t>County</t>
  </si>
  <si>
    <t>Lagrange</t>
  </si>
  <si>
    <t>Barton</t>
  </si>
  <si>
    <t>Steuben</t>
  </si>
  <si>
    <t>Bear</t>
  </si>
  <si>
    <t>Noble</t>
  </si>
  <si>
    <t>Big</t>
  </si>
  <si>
    <t>Big Barbee</t>
  </si>
  <si>
    <t>Kosciusko</t>
  </si>
  <si>
    <t>Big Bass</t>
  </si>
  <si>
    <t>Porter</t>
  </si>
  <si>
    <t>Big Cedar</t>
  </si>
  <si>
    <t>Whitley</t>
  </si>
  <si>
    <t>Big Chapman</t>
  </si>
  <si>
    <t>Big Long</t>
  </si>
  <si>
    <t>LaGrange</t>
  </si>
  <si>
    <t>Big Turkey</t>
  </si>
  <si>
    <t>Bonar</t>
  </si>
  <si>
    <t>Cedar</t>
  </si>
  <si>
    <t>Lake</t>
  </si>
  <si>
    <t>Center</t>
  </si>
  <si>
    <t>Clear</t>
  </si>
  <si>
    <t>Cordry</t>
  </si>
  <si>
    <t>Brown</t>
  </si>
  <si>
    <t>Crooked</t>
  </si>
  <si>
    <t>Dallas</t>
  </si>
  <si>
    <t>East</t>
  </si>
  <si>
    <t>Johnson</t>
  </si>
  <si>
    <t>Gage</t>
  </si>
  <si>
    <t>Goose</t>
  </si>
  <si>
    <t>Monroe</t>
  </si>
  <si>
    <t>High</t>
  </si>
  <si>
    <t>Hogback</t>
  </si>
  <si>
    <t>Holiday</t>
  </si>
  <si>
    <t>Montgomery</t>
  </si>
  <si>
    <t>Indiana</t>
  </si>
  <si>
    <t>Elkhart</t>
  </si>
  <si>
    <t>Koontz</t>
  </si>
  <si>
    <t>Starke</t>
  </si>
  <si>
    <t>Kuhn</t>
  </si>
  <si>
    <t>Lake of the Woods</t>
  </si>
  <si>
    <t>Marshall</t>
  </si>
  <si>
    <t>Lemon</t>
  </si>
  <si>
    <t>Little Barbee</t>
  </si>
  <si>
    <t>Little Chapman</t>
  </si>
  <si>
    <t>Little Turkey</t>
  </si>
  <si>
    <t>Long</t>
  </si>
  <si>
    <t>Lost</t>
  </si>
  <si>
    <t>Lower Fish</t>
  </si>
  <si>
    <t>LaPorte</t>
  </si>
  <si>
    <t>Manitou</t>
  </si>
  <si>
    <t>Fulton</t>
  </si>
  <si>
    <t>Martin</t>
  </si>
  <si>
    <t>Millark Mill Pond</t>
  </si>
  <si>
    <t>Monroe (LOWER)</t>
  </si>
  <si>
    <t>Mt. Zion</t>
  </si>
  <si>
    <t>Myers</t>
  </si>
  <si>
    <t>Nyona</t>
  </si>
  <si>
    <t>Ole Swimming Hole</t>
  </si>
  <si>
    <t>Morgan</t>
  </si>
  <si>
    <t>Olin</t>
  </si>
  <si>
    <t>Oliver</t>
  </si>
  <si>
    <t>Perry</t>
  </si>
  <si>
    <t>Cass</t>
  </si>
  <si>
    <t>Pretty</t>
  </si>
  <si>
    <t>Sand</t>
  </si>
  <si>
    <t>Sawmill</t>
  </si>
  <si>
    <t>Sechrist</t>
  </si>
  <si>
    <t>Shriner</t>
  </si>
  <si>
    <t>Silver</t>
  </si>
  <si>
    <t>Skinner</t>
  </si>
  <si>
    <t>Snow</t>
  </si>
  <si>
    <t>South Mud</t>
  </si>
  <si>
    <t>Sweetwater</t>
  </si>
  <si>
    <t>Syracuse</t>
  </si>
  <si>
    <t>Tippecanoe</t>
  </si>
  <si>
    <t>Upper Long</t>
  </si>
  <si>
    <t>Wawasee</t>
  </si>
  <si>
    <t>Webster</t>
  </si>
  <si>
    <t>West Otter</t>
  </si>
  <si>
    <t>Westler</t>
  </si>
  <si>
    <t>Winona</t>
  </si>
  <si>
    <t>Witmer</t>
  </si>
  <si>
    <t>Yellowwood</t>
  </si>
  <si>
    <t>Carlson's</t>
  </si>
  <si>
    <t>TSI</t>
  </si>
  <si>
    <t>James</t>
  </si>
  <si>
    <t>Oswego</t>
  </si>
  <si>
    <t>TOTALS</t>
  </si>
  <si>
    <t>(feet)</t>
  </si>
  <si>
    <t>Mean</t>
  </si>
  <si>
    <t>July-Aug</t>
  </si>
  <si>
    <t>McClish</t>
  </si>
  <si>
    <t>Griffy</t>
  </si>
  <si>
    <t>Little Crooked</t>
  </si>
  <si>
    <t>Ball</t>
  </si>
  <si>
    <t>Porter-LaPorte</t>
  </si>
  <si>
    <t>Cook</t>
  </si>
  <si>
    <t xml:space="preserve">Heritage </t>
  </si>
  <si>
    <t>Putnam</t>
  </si>
  <si>
    <t>Holem</t>
  </si>
  <si>
    <t>Irish</t>
  </si>
  <si>
    <t>Saugany</t>
  </si>
  <si>
    <t>Tawny</t>
  </si>
  <si>
    <t>St. Joseph</t>
  </si>
  <si>
    <t>* data not available</t>
  </si>
  <si>
    <t>SUM</t>
  </si>
  <si>
    <t>COUNT</t>
  </si>
  <si>
    <t>Town</t>
  </si>
  <si>
    <t>N/A</t>
  </si>
  <si>
    <t xml:space="preserve">Summit </t>
  </si>
  <si>
    <t>Henry</t>
  </si>
  <si>
    <t>Amazon</t>
  </si>
  <si>
    <t>Owen</t>
  </si>
  <si>
    <t xml:space="preserve">Heaton </t>
  </si>
  <si>
    <t>Galbraith</t>
  </si>
  <si>
    <t>Little Long</t>
  </si>
  <si>
    <t>Waubee</t>
  </si>
  <si>
    <t>2003 Minimum</t>
  </si>
  <si>
    <t>2003 Maximum</t>
  </si>
  <si>
    <t>2003 Average</t>
  </si>
  <si>
    <t>Diamond</t>
  </si>
  <si>
    <t>*</t>
  </si>
  <si>
    <t xml:space="preserve"> Secchi Disk Summary Data - 2003</t>
  </si>
  <si>
    <t>Trophic</t>
  </si>
  <si>
    <t>State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</si>
</sst>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42"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165" fontId="1" fillId="0" borderId="19" xfId="0" applyNumberFormat="1" applyFont="1" applyFill="1" applyBorder="1" applyAlignment="1">
      <alignment horizontal="center" wrapText="1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165" fontId="1" fillId="0" borderId="21" xfId="0" applyNumberFormat="1" applyFont="1" applyFill="1" applyBorder="1" applyAlignment="1">
      <alignment horizontal="center" wrapText="1"/>
    </xf>
    <xf numFmtId="165" fontId="1" fillId="0" borderId="22" xfId="0" applyNumberFormat="1" applyFont="1" applyFill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165" fontId="1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65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165" fontId="1" fillId="0" borderId="26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2" fillId="0" borderId="13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1" fontId="7" fillId="0" borderId="19" xfId="0" applyNumberFormat="1" applyFont="1" applyFill="1" applyBorder="1" applyAlignment="1">
      <alignment horizontal="center" wrapText="1"/>
    </xf>
    <xf numFmtId="0" fontId="8" fillId="0" borderId="3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0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19.8515625" style="1" customWidth="1"/>
    <col min="4" max="4" width="14.421875" style="1" customWidth="1"/>
    <col min="5" max="5" width="9.421875" style="2" customWidth="1"/>
    <col min="6" max="6" width="11.140625" style="1" customWidth="1"/>
    <col min="7" max="7" width="19.421875" style="2" customWidth="1"/>
    <col min="8" max="8" width="11.421875" style="2" customWidth="1"/>
    <col min="9" max="16384" width="9.140625" style="1" customWidth="1"/>
  </cols>
  <sheetData>
    <row r="1" spans="3:7" ht="21" thickBot="1">
      <c r="C1" s="38" t="s">
        <v>124</v>
      </c>
      <c r="D1" s="38"/>
      <c r="E1" s="39"/>
      <c r="F1" s="39"/>
      <c r="G1" s="39"/>
    </row>
    <row r="2" spans="3:8" ht="16.5" thickTop="1">
      <c r="C2" s="3"/>
      <c r="D2" s="4"/>
      <c r="E2" s="5" t="s">
        <v>92</v>
      </c>
      <c r="F2" s="32"/>
      <c r="G2" s="6"/>
      <c r="H2" s="7"/>
    </row>
    <row r="3" spans="3:8" ht="15.75">
      <c r="C3" s="8"/>
      <c r="D3" s="9"/>
      <c r="E3" s="10" t="s">
        <v>91</v>
      </c>
      <c r="F3" s="11" t="s">
        <v>85</v>
      </c>
      <c r="G3" s="12" t="s">
        <v>125</v>
      </c>
      <c r="H3" s="7"/>
    </row>
    <row r="4" spans="3:8" ht="16.5" thickBot="1">
      <c r="C4" s="41" t="s">
        <v>0</v>
      </c>
      <c r="D4" s="13" t="s">
        <v>1</v>
      </c>
      <c r="E4" s="14" t="s">
        <v>90</v>
      </c>
      <c r="F4" s="14" t="s">
        <v>86</v>
      </c>
      <c r="G4" s="15" t="s">
        <v>126</v>
      </c>
      <c r="H4" s="7"/>
    </row>
    <row r="5" spans="3:8" ht="18" thickBot="1" thickTop="1">
      <c r="C5" s="42" t="s">
        <v>113</v>
      </c>
      <c r="D5" s="43" t="s">
        <v>114</v>
      </c>
      <c r="E5" s="2">
        <v>3.6</v>
      </c>
      <c r="F5" s="44">
        <f>60-14.41*LN((E5)*0.3048)</f>
        <v>58.66225643588625</v>
      </c>
      <c r="G5" s="51" t="str">
        <f>IF(F5="n/a","",IF(F5&lt;35,"Oligotrophic",IF(F5&lt;50,"Mesotrophic",IF(F5&lt;65,"Eutrophic","Hypereutrophic"))))</f>
        <v>Eutrophic</v>
      </c>
      <c r="H5" s="16"/>
    </row>
    <row r="6" spans="3:8" ht="18" thickBot="1" thickTop="1">
      <c r="C6" s="17" t="s">
        <v>96</v>
      </c>
      <c r="D6" s="18" t="s">
        <v>4</v>
      </c>
      <c r="E6" s="19">
        <v>4.4</v>
      </c>
      <c r="F6" s="20">
        <f aca="true" t="shared" si="0" ref="F6:F67">60-14.41*LN((E6)*0.3048)</f>
        <v>55.77059171427665</v>
      </c>
      <c r="G6" s="51" t="str">
        <f aca="true" t="shared" si="1" ref="G6:G69">IF(F6="n/a","",IF(F6&lt;35,"Oligotrophic",IF(F6&lt;50,"Mesotrophic",IF(F6&lt;65,"Eutrophic","Hypereutrophic"))))</f>
        <v>Eutrophic</v>
      </c>
      <c r="H6" s="16"/>
    </row>
    <row r="7" spans="3:8" ht="18" thickBot="1" thickTop="1">
      <c r="C7" s="17" t="s">
        <v>3</v>
      </c>
      <c r="D7" s="18" t="s">
        <v>4</v>
      </c>
      <c r="E7" s="19">
        <v>9.8</v>
      </c>
      <c r="F7" s="45">
        <f t="shared" si="0"/>
        <v>44.23138297139585</v>
      </c>
      <c r="G7" s="51" t="str">
        <f t="shared" si="1"/>
        <v>Mesotrophic</v>
      </c>
      <c r="H7" s="16"/>
    </row>
    <row r="8" spans="3:8" ht="18" thickBot="1" thickTop="1">
      <c r="C8" s="17" t="s">
        <v>5</v>
      </c>
      <c r="D8" s="18" t="s">
        <v>6</v>
      </c>
      <c r="E8" s="19">
        <v>4</v>
      </c>
      <c r="F8" s="20">
        <f t="shared" si="0"/>
        <v>57.144011405256975</v>
      </c>
      <c r="G8" s="51" t="str">
        <f t="shared" si="1"/>
        <v>Eutrophic</v>
      </c>
      <c r="H8" s="16"/>
    </row>
    <row r="9" spans="3:8" ht="18" thickBot="1" thickTop="1">
      <c r="C9" s="17" t="s">
        <v>7</v>
      </c>
      <c r="D9" s="18" t="s">
        <v>6</v>
      </c>
      <c r="E9" s="19">
        <v>3.7</v>
      </c>
      <c r="F9" s="45">
        <f t="shared" si="0"/>
        <v>58.26743721783552</v>
      </c>
      <c r="G9" s="51" t="str">
        <f t="shared" si="1"/>
        <v>Eutrophic</v>
      </c>
      <c r="H9" s="16"/>
    </row>
    <row r="10" spans="3:8" ht="18" thickBot="1" thickTop="1">
      <c r="C10" s="17" t="s">
        <v>8</v>
      </c>
      <c r="D10" s="18" t="s">
        <v>9</v>
      </c>
      <c r="E10" s="19">
        <v>3.7</v>
      </c>
      <c r="F10" s="20">
        <f t="shared" si="0"/>
        <v>58.26743721783552</v>
      </c>
      <c r="G10" s="51" t="str">
        <f t="shared" si="1"/>
        <v>Eutrophic</v>
      </c>
      <c r="H10" s="16"/>
    </row>
    <row r="11" spans="3:8" ht="18" thickBot="1" thickTop="1">
      <c r="C11" s="17" t="s">
        <v>10</v>
      </c>
      <c r="D11" s="18" t="s">
        <v>11</v>
      </c>
      <c r="E11" s="19">
        <v>2.1</v>
      </c>
      <c r="F11" s="45">
        <f t="shared" si="0"/>
        <v>66.42919601144426</v>
      </c>
      <c r="G11" s="51" t="str">
        <f t="shared" si="1"/>
        <v>Hypereutrophic</v>
      </c>
      <c r="H11" s="16"/>
    </row>
    <row r="12" spans="3:8" ht="18" thickBot="1" thickTop="1">
      <c r="C12" s="17" t="s">
        <v>12</v>
      </c>
      <c r="D12" s="18" t="s">
        <v>13</v>
      </c>
      <c r="E12" s="19">
        <v>15.2</v>
      </c>
      <c r="F12" s="20">
        <f t="shared" si="0"/>
        <v>37.90664603364395</v>
      </c>
      <c r="G12" s="51" t="str">
        <f t="shared" si="1"/>
        <v>Mesotrophic</v>
      </c>
      <c r="H12" s="16"/>
    </row>
    <row r="13" spans="3:8" ht="18" thickBot="1" thickTop="1">
      <c r="C13" s="17" t="s">
        <v>14</v>
      </c>
      <c r="D13" s="18" t="s">
        <v>9</v>
      </c>
      <c r="E13" s="19">
        <v>8.5</v>
      </c>
      <c r="F13" s="45">
        <f t="shared" si="0"/>
        <v>46.28215973301333</v>
      </c>
      <c r="G13" s="51" t="str">
        <f t="shared" si="1"/>
        <v>Mesotrophic</v>
      </c>
      <c r="H13" s="16"/>
    </row>
    <row r="14" spans="3:8" ht="18" thickBot="1" thickTop="1">
      <c r="C14" s="17" t="s">
        <v>15</v>
      </c>
      <c r="D14" s="18" t="s">
        <v>16</v>
      </c>
      <c r="E14" s="19">
        <v>16.1</v>
      </c>
      <c r="F14" s="20">
        <f t="shared" si="0"/>
        <v>37.07772743961268</v>
      </c>
      <c r="G14" s="51" t="str">
        <f t="shared" si="1"/>
        <v>Mesotrophic</v>
      </c>
      <c r="H14" s="16"/>
    </row>
    <row r="15" spans="3:8" ht="18" thickBot="1" thickTop="1">
      <c r="C15" s="17" t="s">
        <v>17</v>
      </c>
      <c r="D15" s="18" t="s">
        <v>16</v>
      </c>
      <c r="E15" s="19">
        <v>3.2</v>
      </c>
      <c r="F15" s="45">
        <f t="shared" si="0"/>
        <v>60.359509979694735</v>
      </c>
      <c r="G15" s="51" t="str">
        <f t="shared" si="1"/>
        <v>Eutrophic</v>
      </c>
      <c r="H15" s="16"/>
    </row>
    <row r="16" spans="3:8" ht="18" thickBot="1" thickTop="1">
      <c r="C16" s="17" t="s">
        <v>18</v>
      </c>
      <c r="D16" s="18" t="s">
        <v>9</v>
      </c>
      <c r="E16" s="19">
        <v>10.6</v>
      </c>
      <c r="F16" s="20">
        <f t="shared" si="0"/>
        <v>43.10060699288391</v>
      </c>
      <c r="G16" s="51" t="str">
        <f t="shared" si="1"/>
        <v>Mesotrophic</v>
      </c>
      <c r="H16" s="16"/>
    </row>
    <row r="17" spans="3:8" ht="18" thickBot="1" thickTop="1">
      <c r="C17" s="47" t="s">
        <v>19</v>
      </c>
      <c r="D17" s="48" t="s">
        <v>20</v>
      </c>
      <c r="E17" s="49">
        <v>1.3</v>
      </c>
      <c r="F17" s="50">
        <f t="shared" si="0"/>
        <v>73.33984409801805</v>
      </c>
      <c r="G17" s="51" t="str">
        <f t="shared" si="1"/>
        <v>Hypereutrophic</v>
      </c>
      <c r="H17" s="16"/>
    </row>
    <row r="18" spans="3:8" ht="18" thickBot="1" thickTop="1">
      <c r="C18" s="17" t="s">
        <v>21</v>
      </c>
      <c r="D18" s="18" t="s">
        <v>9</v>
      </c>
      <c r="E18" s="19">
        <v>4.6</v>
      </c>
      <c r="F18" s="20">
        <f t="shared" si="0"/>
        <v>55.13004181563094</v>
      </c>
      <c r="G18" s="51" t="str">
        <f t="shared" si="1"/>
        <v>Eutrophic</v>
      </c>
      <c r="H18" s="16"/>
    </row>
    <row r="19" spans="3:8" ht="15" customHeight="1" thickBot="1" thickTop="1">
      <c r="C19" s="17" t="s">
        <v>22</v>
      </c>
      <c r="D19" s="18" t="s">
        <v>97</v>
      </c>
      <c r="E19" s="19">
        <v>12.2</v>
      </c>
      <c r="F19" s="45">
        <f t="shared" si="0"/>
        <v>41.07482108443257</v>
      </c>
      <c r="G19" s="51" t="str">
        <f t="shared" si="1"/>
        <v>Mesotrophic</v>
      </c>
      <c r="H19" s="16"/>
    </row>
    <row r="20" spans="3:8" ht="18" thickBot="1" thickTop="1">
      <c r="C20" s="17" t="s">
        <v>22</v>
      </c>
      <c r="D20" s="18" t="s">
        <v>4</v>
      </c>
      <c r="E20" s="19">
        <v>13.7</v>
      </c>
      <c r="F20" s="20">
        <f t="shared" si="0"/>
        <v>39.40383919785552</v>
      </c>
      <c r="G20" s="51" t="str">
        <f t="shared" si="1"/>
        <v>Mesotrophic</v>
      </c>
      <c r="H20" s="16"/>
    </row>
    <row r="21" spans="3:8" ht="18" thickBot="1" thickTop="1">
      <c r="C21" s="17" t="s">
        <v>98</v>
      </c>
      <c r="D21" s="18" t="s">
        <v>42</v>
      </c>
      <c r="E21" s="19">
        <v>3.6</v>
      </c>
      <c r="F21" s="45">
        <f t="shared" si="0"/>
        <v>58.66225643588625</v>
      </c>
      <c r="G21" s="51" t="str">
        <f t="shared" si="1"/>
        <v>Eutrophic</v>
      </c>
      <c r="H21" s="16"/>
    </row>
    <row r="22" spans="3:8" ht="18" thickBot="1" thickTop="1">
      <c r="C22" s="17" t="s">
        <v>23</v>
      </c>
      <c r="D22" s="18" t="s">
        <v>24</v>
      </c>
      <c r="E22" s="19">
        <v>21.2</v>
      </c>
      <c r="F22" s="20">
        <f t="shared" si="0"/>
        <v>33.1123561210151</v>
      </c>
      <c r="G22" s="51" t="str">
        <f t="shared" si="1"/>
        <v>Oligotrophic</v>
      </c>
      <c r="H22" s="16"/>
    </row>
    <row r="23" spans="3:8" ht="18" thickBot="1" thickTop="1">
      <c r="C23" s="17" t="s">
        <v>25</v>
      </c>
      <c r="D23" s="18" t="s">
        <v>6</v>
      </c>
      <c r="E23" s="19">
        <v>16.5</v>
      </c>
      <c r="F23" s="45">
        <f t="shared" si="0"/>
        <v>36.72409006013143</v>
      </c>
      <c r="G23" s="51" t="str">
        <f t="shared" si="1"/>
        <v>Mesotrophic</v>
      </c>
      <c r="H23" s="16"/>
    </row>
    <row r="24" spans="3:8" ht="18" thickBot="1" thickTop="1">
      <c r="C24" s="17" t="s">
        <v>25</v>
      </c>
      <c r="D24" s="18" t="s">
        <v>4</v>
      </c>
      <c r="E24" s="19">
        <v>6</v>
      </c>
      <c r="F24" s="20">
        <f t="shared" si="0"/>
        <v>51.30125919741832</v>
      </c>
      <c r="G24" s="51" t="str">
        <f t="shared" si="1"/>
        <v>Eutrophic</v>
      </c>
      <c r="H24" s="16"/>
    </row>
    <row r="25" spans="3:8" ht="18" thickBot="1" thickTop="1">
      <c r="C25" s="17" t="s">
        <v>26</v>
      </c>
      <c r="D25" s="18" t="s">
        <v>2</v>
      </c>
      <c r="E25" s="19">
        <v>5</v>
      </c>
      <c r="F25" s="45">
        <f t="shared" si="0"/>
        <v>53.92851283081921</v>
      </c>
      <c r="G25" s="51" t="str">
        <f t="shared" si="1"/>
        <v>Eutrophic</v>
      </c>
      <c r="H25" s="16"/>
    </row>
    <row r="26" spans="3:8" ht="18" thickBot="1" thickTop="1">
      <c r="C26" s="17" t="s">
        <v>122</v>
      </c>
      <c r="D26" s="18" t="s">
        <v>6</v>
      </c>
      <c r="E26" s="19">
        <v>5</v>
      </c>
      <c r="F26" s="20">
        <f t="shared" si="0"/>
        <v>53.92851283081921</v>
      </c>
      <c r="G26" s="51" t="str">
        <f t="shared" si="1"/>
        <v>Eutrophic</v>
      </c>
      <c r="H26" s="16"/>
    </row>
    <row r="27" spans="3:8" ht="18" thickBot="1" thickTop="1">
      <c r="C27" s="17" t="s">
        <v>27</v>
      </c>
      <c r="D27" s="18" t="s">
        <v>28</v>
      </c>
      <c r="E27" s="19">
        <v>9.4</v>
      </c>
      <c r="F27" s="45">
        <f t="shared" si="0"/>
        <v>44.83188652652804</v>
      </c>
      <c r="G27" s="51" t="str">
        <f t="shared" si="1"/>
        <v>Mesotrophic</v>
      </c>
      <c r="H27" s="16"/>
    </row>
    <row r="28" spans="3:8" ht="18" thickBot="1" thickTop="1">
      <c r="C28" s="17" t="s">
        <v>29</v>
      </c>
      <c r="D28" s="18" t="s">
        <v>4</v>
      </c>
      <c r="E28" s="19">
        <v>7.6</v>
      </c>
      <c r="F28" s="20">
        <f t="shared" si="0"/>
        <v>47.894896905512766</v>
      </c>
      <c r="G28" s="51" t="str">
        <f t="shared" si="1"/>
        <v>Mesotrophic</v>
      </c>
      <c r="H28" s="16"/>
    </row>
    <row r="29" spans="3:8" ht="18" thickBot="1" thickTop="1">
      <c r="C29" s="17" t="s">
        <v>116</v>
      </c>
      <c r="D29" s="18" t="s">
        <v>42</v>
      </c>
      <c r="E29" s="19">
        <v>4.2</v>
      </c>
      <c r="F29" s="20">
        <f t="shared" si="0"/>
        <v>56.440945139575454</v>
      </c>
      <c r="G29" s="51" t="str">
        <f t="shared" si="1"/>
        <v>Eutrophic</v>
      </c>
      <c r="H29" s="16"/>
    </row>
    <row r="30" spans="3:8" ht="18" thickBot="1" thickTop="1">
      <c r="C30" s="17" t="s">
        <v>30</v>
      </c>
      <c r="D30" s="18" t="s">
        <v>13</v>
      </c>
      <c r="E30" s="19">
        <v>7.5</v>
      </c>
      <c r="F30" s="45">
        <f t="shared" si="0"/>
        <v>48.08576062298056</v>
      </c>
      <c r="G30" s="51" t="str">
        <f t="shared" si="1"/>
        <v>Mesotrophic</v>
      </c>
      <c r="H30" s="16"/>
    </row>
    <row r="31" spans="3:8" ht="18" thickBot="1" thickTop="1">
      <c r="C31" s="17" t="s">
        <v>94</v>
      </c>
      <c r="D31" s="18" t="s">
        <v>31</v>
      </c>
      <c r="E31" s="19">
        <v>11.2</v>
      </c>
      <c r="F31" s="20">
        <f t="shared" si="0"/>
        <v>42.30719560367648</v>
      </c>
      <c r="G31" s="51" t="str">
        <f t="shared" si="1"/>
        <v>Mesotrophic</v>
      </c>
      <c r="H31" s="16"/>
    </row>
    <row r="32" spans="3:8" ht="18" thickBot="1" thickTop="1">
      <c r="C32" s="17" t="s">
        <v>115</v>
      </c>
      <c r="D32" s="18" t="s">
        <v>37</v>
      </c>
      <c r="E32" s="19">
        <v>7.1</v>
      </c>
      <c r="F32" s="45">
        <f t="shared" si="0"/>
        <v>48.87554731087344</v>
      </c>
      <c r="G32" s="51" t="str">
        <f t="shared" si="1"/>
        <v>Mesotrophic</v>
      </c>
      <c r="H32" s="16"/>
    </row>
    <row r="33" spans="3:8" ht="18" thickBot="1" thickTop="1">
      <c r="C33" s="17" t="s">
        <v>99</v>
      </c>
      <c r="D33" s="18" t="s">
        <v>100</v>
      </c>
      <c r="E33" s="19">
        <v>3.3</v>
      </c>
      <c r="F33" s="20">
        <f t="shared" si="0"/>
        <v>59.91609037830681</v>
      </c>
      <c r="G33" s="51" t="str">
        <f t="shared" si="1"/>
        <v>Eutrophic</v>
      </c>
      <c r="H33" s="16"/>
    </row>
    <row r="34" spans="3:8" ht="18" thickBot="1" thickTop="1">
      <c r="C34" s="17" t="s">
        <v>32</v>
      </c>
      <c r="D34" s="18" t="s">
        <v>6</v>
      </c>
      <c r="E34" s="19">
        <v>1.9</v>
      </c>
      <c r="F34" s="45">
        <f t="shared" si="0"/>
        <v>67.87139864925038</v>
      </c>
      <c r="G34" s="51" t="str">
        <f t="shared" si="1"/>
        <v>Hypereutrophic</v>
      </c>
      <c r="H34" s="16"/>
    </row>
    <row r="35" spans="3:8" ht="18" thickBot="1" thickTop="1">
      <c r="C35" s="17" t="s">
        <v>33</v>
      </c>
      <c r="D35" s="18" t="s">
        <v>4</v>
      </c>
      <c r="E35" s="19">
        <v>3.8</v>
      </c>
      <c r="F35" s="20">
        <f t="shared" si="0"/>
        <v>57.88314777738157</v>
      </c>
      <c r="G35" s="51" t="str">
        <f t="shared" si="1"/>
        <v>Eutrophic</v>
      </c>
      <c r="H35" s="16"/>
    </row>
    <row r="36" spans="3:8" ht="18" thickBot="1" thickTop="1">
      <c r="C36" s="17" t="s">
        <v>101</v>
      </c>
      <c r="D36" s="18" t="s">
        <v>42</v>
      </c>
      <c r="E36" s="19">
        <v>9.8</v>
      </c>
      <c r="F36" s="45">
        <f t="shared" si="0"/>
        <v>44.23138297139585</v>
      </c>
      <c r="G36" s="51" t="str">
        <f t="shared" si="1"/>
        <v>Mesotrophic</v>
      </c>
      <c r="H36" s="16"/>
    </row>
    <row r="37" spans="3:8" ht="15" customHeight="1" thickBot="1" thickTop="1">
      <c r="C37" s="17" t="s">
        <v>34</v>
      </c>
      <c r="D37" s="18" t="s">
        <v>20</v>
      </c>
      <c r="E37" s="19">
        <v>2.7</v>
      </c>
      <c r="F37" s="20">
        <f t="shared" si="0"/>
        <v>62.80775509991641</v>
      </c>
      <c r="G37" s="51" t="str">
        <f t="shared" si="1"/>
        <v>Eutrophic</v>
      </c>
      <c r="H37" s="16"/>
    </row>
    <row r="38" spans="3:8" ht="15" customHeight="1" thickBot="1" thickTop="1">
      <c r="C38" s="17" t="s">
        <v>34</v>
      </c>
      <c r="D38" s="18" t="s">
        <v>35</v>
      </c>
      <c r="E38" s="19">
        <v>2.8</v>
      </c>
      <c r="F38" s="45">
        <f t="shared" si="0"/>
        <v>62.283697347414105</v>
      </c>
      <c r="G38" s="51" t="str">
        <f t="shared" si="1"/>
        <v>Eutrophic</v>
      </c>
      <c r="H38" s="16"/>
    </row>
    <row r="39" spans="3:8" ht="18" thickBot="1" thickTop="1">
      <c r="C39" s="17" t="s">
        <v>36</v>
      </c>
      <c r="D39" s="18" t="s">
        <v>37</v>
      </c>
      <c r="E39" s="19">
        <v>7.1</v>
      </c>
      <c r="F39" s="20">
        <f t="shared" si="0"/>
        <v>48.87554731087344</v>
      </c>
      <c r="G39" s="51" t="str">
        <f t="shared" si="1"/>
        <v>Mesotrophic</v>
      </c>
      <c r="H39" s="16"/>
    </row>
    <row r="40" spans="3:8" ht="18" thickBot="1" thickTop="1">
      <c r="C40" s="17" t="s">
        <v>102</v>
      </c>
      <c r="D40" s="18" t="s">
        <v>9</v>
      </c>
      <c r="E40" s="19">
        <v>5.1</v>
      </c>
      <c r="F40" s="45">
        <f t="shared" si="0"/>
        <v>53.64315697148126</v>
      </c>
      <c r="G40" s="51" t="str">
        <f t="shared" si="1"/>
        <v>Eutrophic</v>
      </c>
      <c r="H40" s="16"/>
    </row>
    <row r="41" spans="3:8" ht="18" thickBot="1" thickTop="1">
      <c r="C41" s="17" t="s">
        <v>87</v>
      </c>
      <c r="D41" s="18" t="s">
        <v>9</v>
      </c>
      <c r="E41" s="19">
        <v>5.3</v>
      </c>
      <c r="F41" s="20">
        <f t="shared" si="0"/>
        <v>53.08885786475272</v>
      </c>
      <c r="G41" s="51" t="str">
        <f t="shared" si="1"/>
        <v>Eutrophic</v>
      </c>
      <c r="H41" s="16"/>
    </row>
    <row r="42" spans="3:8" ht="18" thickBot="1" thickTop="1">
      <c r="C42" s="17" t="s">
        <v>87</v>
      </c>
      <c r="D42" s="18" t="s">
        <v>4</v>
      </c>
      <c r="E42" s="19">
        <v>9</v>
      </c>
      <c r="F42" s="45">
        <f t="shared" si="0"/>
        <v>45.458506989579675</v>
      </c>
      <c r="G42" s="51" t="str">
        <f t="shared" si="1"/>
        <v>Mesotrophic</v>
      </c>
      <c r="H42" s="16"/>
    </row>
    <row r="43" spans="3:8" ht="18" thickBot="1" thickTop="1">
      <c r="C43" s="17" t="s">
        <v>38</v>
      </c>
      <c r="D43" s="18" t="s">
        <v>39</v>
      </c>
      <c r="E43" s="19">
        <v>4</v>
      </c>
      <c r="F43" s="20">
        <f t="shared" si="0"/>
        <v>57.144011405256975</v>
      </c>
      <c r="G43" s="51" t="str">
        <f t="shared" si="1"/>
        <v>Eutrophic</v>
      </c>
      <c r="H43" s="16"/>
    </row>
    <row r="44" spans="3:8" ht="18" thickBot="1" thickTop="1">
      <c r="C44" s="17" t="s">
        <v>40</v>
      </c>
      <c r="D44" s="18" t="s">
        <v>9</v>
      </c>
      <c r="E44" s="19">
        <v>11</v>
      </c>
      <c r="F44" s="45">
        <f t="shared" si="0"/>
        <v>42.566842267970074</v>
      </c>
      <c r="G44" s="51" t="str">
        <f t="shared" si="1"/>
        <v>Mesotrophic</v>
      </c>
      <c r="H44" s="16"/>
    </row>
    <row r="45" spans="3:8" ht="18" thickBot="1" thickTop="1">
      <c r="C45" s="17" t="s">
        <v>41</v>
      </c>
      <c r="D45" s="18" t="s">
        <v>42</v>
      </c>
      <c r="E45" s="19">
        <v>2.8</v>
      </c>
      <c r="F45" s="20">
        <f t="shared" si="0"/>
        <v>62.283697347414105</v>
      </c>
      <c r="G45" s="51" t="str">
        <f t="shared" si="1"/>
        <v>Eutrophic</v>
      </c>
      <c r="H45" s="16"/>
    </row>
    <row r="46" spans="3:8" ht="18" thickBot="1" thickTop="1">
      <c r="C46" s="17" t="s">
        <v>43</v>
      </c>
      <c r="D46" s="18" t="s">
        <v>31</v>
      </c>
      <c r="E46" s="19">
        <v>1.5</v>
      </c>
      <c r="F46" s="45">
        <f t="shared" si="0"/>
        <v>71.27776094115595</v>
      </c>
      <c r="G46" s="51" t="str">
        <f t="shared" si="1"/>
        <v>Hypereutrophic</v>
      </c>
      <c r="H46" s="16"/>
    </row>
    <row r="47" spans="3:8" ht="18" thickBot="1" thickTop="1">
      <c r="C47" s="17" t="s">
        <v>44</v>
      </c>
      <c r="D47" s="18" t="s">
        <v>9</v>
      </c>
      <c r="E47" s="19">
        <v>3</v>
      </c>
      <c r="F47" s="20">
        <f t="shared" si="0"/>
        <v>61.28951006928713</v>
      </c>
      <c r="G47" s="51" t="str">
        <f t="shared" si="1"/>
        <v>Eutrophic</v>
      </c>
      <c r="H47" s="16"/>
    </row>
    <row r="48" spans="3:8" ht="18" thickBot="1" thickTop="1">
      <c r="C48" s="17" t="s">
        <v>45</v>
      </c>
      <c r="D48" s="18" t="s">
        <v>9</v>
      </c>
      <c r="E48" s="19">
        <v>2.1</v>
      </c>
      <c r="F48" s="45">
        <f t="shared" si="0"/>
        <v>66.42919601144426</v>
      </c>
      <c r="G48" s="51" t="str">
        <f t="shared" si="1"/>
        <v>Hypereutrophic</v>
      </c>
      <c r="H48" s="16"/>
    </row>
    <row r="49" spans="3:8" ht="18" thickBot="1" thickTop="1">
      <c r="C49" s="17" t="s">
        <v>95</v>
      </c>
      <c r="D49" s="18" t="s">
        <v>13</v>
      </c>
      <c r="E49" s="19">
        <v>4.5</v>
      </c>
      <c r="F49" s="20">
        <f t="shared" si="0"/>
        <v>55.44675786144849</v>
      </c>
      <c r="G49" s="51" t="str">
        <f t="shared" si="1"/>
        <v>Eutrophic</v>
      </c>
      <c r="H49" s="16"/>
    </row>
    <row r="50" spans="3:8" ht="18" thickBot="1" thickTop="1">
      <c r="C50" s="17" t="s">
        <v>117</v>
      </c>
      <c r="D50" s="18" t="s">
        <v>6</v>
      </c>
      <c r="E50" s="19">
        <v>5.2</v>
      </c>
      <c r="F50" s="45">
        <f t="shared" si="0"/>
        <v>53.36334235428043</v>
      </c>
      <c r="G50" s="51" t="str">
        <f t="shared" si="1"/>
        <v>Eutrophic</v>
      </c>
      <c r="H50" s="16"/>
    </row>
    <row r="51" spans="3:8" ht="18" thickBot="1" thickTop="1">
      <c r="C51" s="17" t="s">
        <v>46</v>
      </c>
      <c r="D51" s="18" t="s">
        <v>2</v>
      </c>
      <c r="E51" s="19">
        <v>4.1</v>
      </c>
      <c r="F51" s="20">
        <f t="shared" si="0"/>
        <v>56.78819085782972</v>
      </c>
      <c r="G51" s="51" t="str">
        <f t="shared" si="1"/>
        <v>Eutrophic</v>
      </c>
      <c r="H51" s="16"/>
    </row>
    <row r="52" spans="3:8" ht="18" thickBot="1" thickTop="1">
      <c r="C52" s="21" t="s">
        <v>47</v>
      </c>
      <c r="D52" s="22" t="s">
        <v>6</v>
      </c>
      <c r="E52" s="23">
        <v>3.1</v>
      </c>
      <c r="F52" s="45">
        <f t="shared" si="0"/>
        <v>60.817008722407834</v>
      </c>
      <c r="G52" s="51" t="str">
        <f t="shared" si="1"/>
        <v>Eutrophic</v>
      </c>
      <c r="H52" s="16"/>
    </row>
    <row r="53" spans="3:8" ht="18" thickBot="1" thickTop="1">
      <c r="C53" s="17" t="s">
        <v>48</v>
      </c>
      <c r="D53" s="18" t="s">
        <v>42</v>
      </c>
      <c r="E53" s="19">
        <v>4.3</v>
      </c>
      <c r="F53" s="20">
        <f t="shared" si="0"/>
        <v>56.10187067189456</v>
      </c>
      <c r="G53" s="51" t="str">
        <f t="shared" si="1"/>
        <v>Eutrophic</v>
      </c>
      <c r="H53" s="16"/>
    </row>
    <row r="54" spans="3:8" ht="18" thickBot="1" thickTop="1">
      <c r="C54" s="17" t="s">
        <v>49</v>
      </c>
      <c r="D54" s="18" t="s">
        <v>50</v>
      </c>
      <c r="E54" s="19">
        <v>5.8</v>
      </c>
      <c r="F54" s="45">
        <f t="shared" si="0"/>
        <v>51.78978055706489</v>
      </c>
      <c r="G54" s="51" t="str">
        <f t="shared" si="1"/>
        <v>Eutrophic</v>
      </c>
      <c r="H54" s="16"/>
    </row>
    <row r="55" spans="3:8" ht="18" thickBot="1" thickTop="1">
      <c r="C55" s="17" t="s">
        <v>51</v>
      </c>
      <c r="D55" s="18" t="s">
        <v>52</v>
      </c>
      <c r="E55" s="19">
        <v>3.3</v>
      </c>
      <c r="F55" s="20">
        <f t="shared" si="0"/>
        <v>59.91609037830681</v>
      </c>
      <c r="G55" s="51" t="str">
        <f t="shared" si="1"/>
        <v>Eutrophic</v>
      </c>
      <c r="H55" s="16"/>
    </row>
    <row r="56" spans="3:8" ht="18" thickBot="1" thickTop="1">
      <c r="C56" s="17" t="s">
        <v>53</v>
      </c>
      <c r="D56" s="18" t="s">
        <v>16</v>
      </c>
      <c r="E56" s="19">
        <v>12</v>
      </c>
      <c r="F56" s="20">
        <f t="shared" si="0"/>
        <v>41.31300832554951</v>
      </c>
      <c r="G56" s="51" t="str">
        <f t="shared" si="1"/>
        <v>Mesotrophic</v>
      </c>
      <c r="H56" s="16"/>
    </row>
    <row r="57" spans="3:8" ht="18" thickBot="1" thickTop="1">
      <c r="C57" s="17" t="s">
        <v>93</v>
      </c>
      <c r="D57" s="18" t="s">
        <v>4</v>
      </c>
      <c r="E57" s="19" t="s">
        <v>123</v>
      </c>
      <c r="F57" s="45" t="s">
        <v>110</v>
      </c>
      <c r="G57" s="51">
        <f t="shared" si="1"/>
      </c>
      <c r="H57" s="16"/>
    </row>
    <row r="58" spans="3:8" ht="18" thickBot="1" thickTop="1">
      <c r="C58" s="17" t="s">
        <v>54</v>
      </c>
      <c r="D58" s="18" t="s">
        <v>52</v>
      </c>
      <c r="E58" s="19">
        <v>1.7</v>
      </c>
      <c r="F58" s="20">
        <f t="shared" si="0"/>
        <v>69.47416005118872</v>
      </c>
      <c r="G58" s="51" t="str">
        <f t="shared" si="1"/>
        <v>Hypereutrophic</v>
      </c>
      <c r="H58" s="16"/>
    </row>
    <row r="59" spans="3:8" ht="18" thickBot="1" thickTop="1">
      <c r="C59" s="17" t="s">
        <v>55</v>
      </c>
      <c r="D59" s="18" t="s">
        <v>31</v>
      </c>
      <c r="E59" s="19">
        <v>6.4</v>
      </c>
      <c r="F59" s="45">
        <f t="shared" si="0"/>
        <v>50.37125910782592</v>
      </c>
      <c r="G59" s="51" t="str">
        <f t="shared" si="1"/>
        <v>Eutrophic</v>
      </c>
      <c r="H59" s="16"/>
    </row>
    <row r="60" spans="3:8" ht="18" thickBot="1" thickTop="1">
      <c r="C60" s="17" t="s">
        <v>56</v>
      </c>
      <c r="D60" s="18" t="s">
        <v>52</v>
      </c>
      <c r="E60" s="19">
        <v>1.6</v>
      </c>
      <c r="F60" s="20">
        <f t="shared" si="0"/>
        <v>70.34776085156355</v>
      </c>
      <c r="G60" s="51" t="str">
        <f t="shared" si="1"/>
        <v>Hypereutrophic</v>
      </c>
      <c r="H60" s="16"/>
    </row>
    <row r="61" spans="3:8" ht="18" thickBot="1" thickTop="1">
      <c r="C61" s="17" t="s">
        <v>57</v>
      </c>
      <c r="D61" s="18" t="s">
        <v>42</v>
      </c>
      <c r="E61" s="19">
        <v>11.4</v>
      </c>
      <c r="F61" s="45">
        <f t="shared" si="0"/>
        <v>42.052144697674116</v>
      </c>
      <c r="G61" s="51" t="str">
        <f t="shared" si="1"/>
        <v>Mesotrophic</v>
      </c>
      <c r="H61" s="16"/>
    </row>
    <row r="62" spans="3:8" ht="18" thickBot="1" thickTop="1">
      <c r="C62" s="17" t="s">
        <v>58</v>
      </c>
      <c r="D62" s="18" t="s">
        <v>52</v>
      </c>
      <c r="E62" s="19">
        <v>3.3</v>
      </c>
      <c r="F62" s="20">
        <f t="shared" si="0"/>
        <v>59.91609037830681</v>
      </c>
      <c r="G62" s="51" t="str">
        <f t="shared" si="1"/>
        <v>Eutrophic</v>
      </c>
      <c r="H62" s="16"/>
    </row>
    <row r="63" spans="3:8" ht="15.75" customHeight="1" thickBot="1" thickTop="1">
      <c r="C63" s="17" t="s">
        <v>59</v>
      </c>
      <c r="D63" s="18" t="s">
        <v>60</v>
      </c>
      <c r="E63" s="19">
        <v>2.3</v>
      </c>
      <c r="F63" s="45">
        <f t="shared" si="0"/>
        <v>65.11829268749975</v>
      </c>
      <c r="G63" s="51" t="str">
        <f t="shared" si="1"/>
        <v>Hypereutrophic</v>
      </c>
      <c r="H63" s="16"/>
    </row>
    <row r="64" spans="3:8" ht="18" thickBot="1" thickTop="1">
      <c r="C64" s="17" t="s">
        <v>61</v>
      </c>
      <c r="D64" s="18" t="s">
        <v>16</v>
      </c>
      <c r="E64" s="19">
        <v>7.3</v>
      </c>
      <c r="F64" s="20">
        <f t="shared" si="0"/>
        <v>48.47524379209048</v>
      </c>
      <c r="G64" s="51" t="str">
        <f t="shared" si="1"/>
        <v>Mesotrophic</v>
      </c>
      <c r="H64" s="16"/>
    </row>
    <row r="65" spans="3:8" ht="18" thickBot="1" thickTop="1">
      <c r="C65" s="17" t="s">
        <v>62</v>
      </c>
      <c r="D65" s="18" t="s">
        <v>16</v>
      </c>
      <c r="E65" s="19">
        <v>7.2</v>
      </c>
      <c r="F65" s="45">
        <f t="shared" si="0"/>
        <v>48.674005564017435</v>
      </c>
      <c r="G65" s="51" t="str">
        <f t="shared" si="1"/>
        <v>Mesotrophic</v>
      </c>
      <c r="H65" s="16"/>
    </row>
    <row r="66" spans="3:8" ht="18" thickBot="1" thickTop="1">
      <c r="C66" s="17" t="s">
        <v>88</v>
      </c>
      <c r="D66" s="18" t="s">
        <v>9</v>
      </c>
      <c r="E66" s="19">
        <v>6.4</v>
      </c>
      <c r="F66" s="20">
        <f t="shared" si="0"/>
        <v>50.37125910782592</v>
      </c>
      <c r="G66" s="51" t="str">
        <f t="shared" si="1"/>
        <v>Eutrophic</v>
      </c>
      <c r="H66" s="16"/>
    </row>
    <row r="67" spans="3:8" ht="18" thickBot="1" thickTop="1">
      <c r="C67" s="17" t="s">
        <v>63</v>
      </c>
      <c r="D67" s="18" t="s">
        <v>64</v>
      </c>
      <c r="E67" s="19">
        <v>2.3</v>
      </c>
      <c r="F67" s="45">
        <f t="shared" si="0"/>
        <v>65.11829268749975</v>
      </c>
      <c r="G67" s="51" t="str">
        <f t="shared" si="1"/>
        <v>Hypereutrophic</v>
      </c>
      <c r="H67" s="16"/>
    </row>
    <row r="68" spans="3:8" ht="18" thickBot="1" thickTop="1">
      <c r="C68" s="17" t="s">
        <v>65</v>
      </c>
      <c r="D68" s="18" t="s">
        <v>16</v>
      </c>
      <c r="E68" s="19">
        <v>14.8</v>
      </c>
      <c r="F68" s="20">
        <f aca="true" t="shared" si="2" ref="F68:F93">60-14.41*LN((E68)*0.3048)</f>
        <v>38.29093547409789</v>
      </c>
      <c r="G68" s="51" t="str">
        <f t="shared" si="1"/>
        <v>Mesotrophic</v>
      </c>
      <c r="H68" s="16"/>
    </row>
    <row r="69" spans="3:8" ht="18" thickBot="1" thickTop="1">
      <c r="C69" s="17" t="s">
        <v>65</v>
      </c>
      <c r="D69" s="18" t="s">
        <v>42</v>
      </c>
      <c r="E69" s="19">
        <v>15.2</v>
      </c>
      <c r="F69" s="45">
        <f t="shared" si="2"/>
        <v>37.90664603364395</v>
      </c>
      <c r="G69" s="51" t="str">
        <f t="shared" si="1"/>
        <v>Mesotrophic</v>
      </c>
      <c r="H69" s="16"/>
    </row>
    <row r="70" spans="3:8" ht="18" thickBot="1" thickTop="1">
      <c r="C70" s="17" t="s">
        <v>66</v>
      </c>
      <c r="D70" s="18" t="s">
        <v>6</v>
      </c>
      <c r="E70" s="19">
        <v>5.7</v>
      </c>
      <c r="F70" s="20">
        <f t="shared" si="2"/>
        <v>52.04039556954292</v>
      </c>
      <c r="G70" s="51" t="str">
        <f aca="true" t="shared" si="3" ref="G70:G94">IF(F70="n/a","",IF(F70&lt;35,"Oligotrophic",IF(F70&lt;50,"Mesotrophic",IF(F70&lt;65,"Eutrophic","Hypereutrophic"))))</f>
        <v>Eutrophic</v>
      </c>
      <c r="H70" s="16"/>
    </row>
    <row r="71" spans="3:8" ht="18" thickBot="1" thickTop="1">
      <c r="C71" s="17" t="s">
        <v>103</v>
      </c>
      <c r="D71" s="18" t="s">
        <v>50</v>
      </c>
      <c r="E71" s="19" t="s">
        <v>123</v>
      </c>
      <c r="F71" s="45" t="s">
        <v>110</v>
      </c>
      <c r="G71" s="51">
        <f t="shared" si="3"/>
      </c>
      <c r="H71" s="16"/>
    </row>
    <row r="72" spans="3:8" ht="18" thickBot="1" thickTop="1">
      <c r="C72" s="17" t="s">
        <v>67</v>
      </c>
      <c r="D72" s="18" t="s">
        <v>9</v>
      </c>
      <c r="E72" s="19">
        <v>6</v>
      </c>
      <c r="F72" s="20">
        <f t="shared" si="2"/>
        <v>51.30125919741832</v>
      </c>
      <c r="G72" s="51" t="str">
        <f t="shared" si="3"/>
        <v>Eutrophic</v>
      </c>
      <c r="H72" s="16"/>
    </row>
    <row r="73" spans="3:8" ht="18" thickBot="1" thickTop="1">
      <c r="C73" s="17" t="s">
        <v>68</v>
      </c>
      <c r="D73" s="18" t="s">
        <v>9</v>
      </c>
      <c r="E73" s="19">
        <v>13.3</v>
      </c>
      <c r="F73" s="45">
        <f t="shared" si="2"/>
        <v>39.83083340136332</v>
      </c>
      <c r="G73" s="51" t="str">
        <f t="shared" si="3"/>
        <v>Mesotrophic</v>
      </c>
      <c r="H73" s="16"/>
    </row>
    <row r="74" spans="3:8" ht="18" thickBot="1" thickTop="1">
      <c r="C74" s="17" t="s">
        <v>69</v>
      </c>
      <c r="D74" s="18" t="s">
        <v>13</v>
      </c>
      <c r="E74" s="19">
        <v>20.2</v>
      </c>
      <c r="F74" s="46">
        <f t="shared" si="2"/>
        <v>33.808626819487436</v>
      </c>
      <c r="G74" s="51" t="str">
        <f t="shared" si="3"/>
        <v>Oligotrophic</v>
      </c>
      <c r="H74" s="16"/>
    </row>
    <row r="75" spans="3:8" ht="18" thickBot="1" thickTop="1">
      <c r="C75" s="17" t="s">
        <v>70</v>
      </c>
      <c r="D75" s="18" t="s">
        <v>9</v>
      </c>
      <c r="E75" s="19">
        <v>1.6</v>
      </c>
      <c r="F75" s="20">
        <f t="shared" si="2"/>
        <v>70.34776085156355</v>
      </c>
      <c r="G75" s="51" t="str">
        <f t="shared" si="3"/>
        <v>Hypereutrophic</v>
      </c>
      <c r="H75" s="16"/>
    </row>
    <row r="76" spans="3:8" ht="18" thickBot="1" thickTop="1">
      <c r="C76" s="17" t="s">
        <v>70</v>
      </c>
      <c r="D76" s="18" t="s">
        <v>4</v>
      </c>
      <c r="E76" s="19">
        <v>9</v>
      </c>
      <c r="F76" s="45">
        <f t="shared" si="2"/>
        <v>45.458506989579675</v>
      </c>
      <c r="G76" s="51" t="str">
        <f t="shared" si="3"/>
        <v>Mesotrophic</v>
      </c>
      <c r="H76" s="16"/>
    </row>
    <row r="77" spans="3:8" ht="18" thickBot="1" thickTop="1">
      <c r="C77" s="17" t="s">
        <v>71</v>
      </c>
      <c r="D77" s="18" t="s">
        <v>6</v>
      </c>
      <c r="E77" s="19">
        <v>3.2</v>
      </c>
      <c r="F77" s="20">
        <f t="shared" si="2"/>
        <v>60.359509979694735</v>
      </c>
      <c r="G77" s="51" t="str">
        <f t="shared" si="3"/>
        <v>Eutrophic</v>
      </c>
      <c r="H77" s="16"/>
    </row>
    <row r="78" spans="3:8" ht="18" thickBot="1" thickTop="1">
      <c r="C78" s="17" t="s">
        <v>72</v>
      </c>
      <c r="D78" s="18" t="s">
        <v>4</v>
      </c>
      <c r="E78" s="19">
        <v>8.2</v>
      </c>
      <c r="F78" s="45">
        <f t="shared" si="2"/>
        <v>46.79993998596091</v>
      </c>
      <c r="G78" s="51" t="str">
        <f t="shared" si="3"/>
        <v>Mesotrophic</v>
      </c>
      <c r="H78" s="16"/>
    </row>
    <row r="79" spans="3:8" ht="18" thickBot="1" thickTop="1">
      <c r="C79" s="17" t="s">
        <v>73</v>
      </c>
      <c r="D79" s="18" t="s">
        <v>52</v>
      </c>
      <c r="E79" s="19">
        <v>2.5</v>
      </c>
      <c r="F79" s="20">
        <f t="shared" si="2"/>
        <v>63.91676370268802</v>
      </c>
      <c r="G79" s="51" t="str">
        <f t="shared" si="3"/>
        <v>Eutrophic</v>
      </c>
      <c r="H79" s="16"/>
    </row>
    <row r="80" spans="3:8" ht="18" thickBot="1" thickTop="1">
      <c r="C80" s="17" t="s">
        <v>111</v>
      </c>
      <c r="D80" s="18" t="s">
        <v>112</v>
      </c>
      <c r="E80" s="19">
        <v>5.8</v>
      </c>
      <c r="F80" s="20">
        <f t="shared" si="2"/>
        <v>51.78978055706489</v>
      </c>
      <c r="G80" s="51" t="str">
        <f t="shared" si="3"/>
        <v>Eutrophic</v>
      </c>
      <c r="H80" s="16"/>
    </row>
    <row r="81" spans="3:8" ht="18" thickBot="1" thickTop="1">
      <c r="C81" s="17" t="s">
        <v>74</v>
      </c>
      <c r="D81" s="18" t="s">
        <v>24</v>
      </c>
      <c r="E81" s="19">
        <v>23</v>
      </c>
      <c r="F81" s="45">
        <f t="shared" si="2"/>
        <v>31.938041497455547</v>
      </c>
      <c r="G81" s="51" t="str">
        <f t="shared" si="3"/>
        <v>Oligotrophic</v>
      </c>
      <c r="H81" s="16"/>
    </row>
    <row r="82" spans="3:8" ht="18" thickBot="1" thickTop="1">
      <c r="C82" s="17" t="s">
        <v>75</v>
      </c>
      <c r="D82" s="18" t="s">
        <v>9</v>
      </c>
      <c r="E82" s="19">
        <v>11.6</v>
      </c>
      <c r="F82" s="20">
        <f t="shared" si="2"/>
        <v>41.80152968519607</v>
      </c>
      <c r="G82" s="51" t="str">
        <f t="shared" si="3"/>
        <v>Mesotrophic</v>
      </c>
      <c r="H82" s="16"/>
    </row>
    <row r="83" spans="3:8" ht="18" thickBot="1" thickTop="1">
      <c r="C83" s="17" t="s">
        <v>104</v>
      </c>
      <c r="D83" s="18" t="s">
        <v>105</v>
      </c>
      <c r="E83" s="19">
        <v>15.3</v>
      </c>
      <c r="F83" s="20">
        <f t="shared" si="2"/>
        <v>37.8121538917738</v>
      </c>
      <c r="G83" s="51" t="str">
        <f t="shared" si="3"/>
        <v>Mesotrophic</v>
      </c>
      <c r="H83" s="16"/>
    </row>
    <row r="84" spans="3:8" ht="18" thickBot="1" thickTop="1">
      <c r="C84" s="17" t="s">
        <v>76</v>
      </c>
      <c r="D84" s="18" t="s">
        <v>9</v>
      </c>
      <c r="E84" s="19">
        <v>6.6</v>
      </c>
      <c r="F84" s="20">
        <f t="shared" si="2"/>
        <v>49.927839506438005</v>
      </c>
      <c r="G84" s="51" t="str">
        <f t="shared" si="3"/>
        <v>Mesotrophic</v>
      </c>
      <c r="H84" s="16"/>
    </row>
    <row r="85" spans="3:8" ht="18" thickBot="1" thickTop="1">
      <c r="C85" s="17" t="s">
        <v>109</v>
      </c>
      <c r="D85" s="18" t="s">
        <v>52</v>
      </c>
      <c r="E85" s="19">
        <v>0.5</v>
      </c>
      <c r="F85" s="20">
        <f t="shared" si="2"/>
        <v>87.1087640208634</v>
      </c>
      <c r="G85" s="51" t="str">
        <f t="shared" si="3"/>
        <v>Hypereutrophic</v>
      </c>
      <c r="H85" s="16"/>
    </row>
    <row r="86" spans="3:8" ht="18" thickBot="1" thickTop="1">
      <c r="C86" s="17" t="s">
        <v>77</v>
      </c>
      <c r="D86" s="18" t="s">
        <v>6</v>
      </c>
      <c r="E86" s="19">
        <v>7.8</v>
      </c>
      <c r="F86" s="35">
        <f t="shared" si="2"/>
        <v>47.520590146441776</v>
      </c>
      <c r="G86" s="51" t="str">
        <f t="shared" si="3"/>
        <v>Mesotrophic</v>
      </c>
      <c r="H86" s="16"/>
    </row>
    <row r="87" spans="3:8" ht="18" thickBot="1" thickTop="1">
      <c r="C87" s="17" t="s">
        <v>118</v>
      </c>
      <c r="D87" s="18" t="s">
        <v>9</v>
      </c>
      <c r="E87" s="19">
        <v>14.2</v>
      </c>
      <c r="F87" s="45">
        <f t="shared" si="2"/>
        <v>38.88729643900463</v>
      </c>
      <c r="G87" s="51" t="str">
        <f t="shared" si="3"/>
        <v>Mesotrophic</v>
      </c>
      <c r="H87" s="16"/>
    </row>
    <row r="88" spans="3:8" ht="18" thickBot="1" thickTop="1">
      <c r="C88" s="17" t="s">
        <v>78</v>
      </c>
      <c r="D88" s="18" t="s">
        <v>9</v>
      </c>
      <c r="E88" s="19">
        <v>6.1</v>
      </c>
      <c r="F88" s="20">
        <f t="shared" si="2"/>
        <v>51.06307195630138</v>
      </c>
      <c r="G88" s="51" t="str">
        <f t="shared" si="3"/>
        <v>Eutrophic</v>
      </c>
      <c r="H88" s="16"/>
    </row>
    <row r="89" spans="3:8" ht="18" thickBot="1" thickTop="1">
      <c r="C89" s="17" t="s">
        <v>79</v>
      </c>
      <c r="D89" s="18" t="s">
        <v>9</v>
      </c>
      <c r="E89" s="19">
        <v>4.4</v>
      </c>
      <c r="F89" s="45">
        <f t="shared" si="2"/>
        <v>55.77059171427665</v>
      </c>
      <c r="G89" s="51" t="str">
        <f t="shared" si="3"/>
        <v>Eutrophic</v>
      </c>
      <c r="H89" s="16"/>
    </row>
    <row r="90" spans="3:8" ht="18" thickBot="1" thickTop="1">
      <c r="C90" s="17" t="s">
        <v>80</v>
      </c>
      <c r="D90" s="18" t="s">
        <v>4</v>
      </c>
      <c r="E90" s="19">
        <v>6.6</v>
      </c>
      <c r="F90" s="20">
        <f t="shared" si="2"/>
        <v>49.927839506438005</v>
      </c>
      <c r="G90" s="51" t="str">
        <f t="shared" si="3"/>
        <v>Mesotrophic</v>
      </c>
      <c r="H90" s="16"/>
    </row>
    <row r="91" spans="3:8" ht="18" thickBot="1" thickTop="1">
      <c r="C91" s="17" t="s">
        <v>81</v>
      </c>
      <c r="D91" s="18" t="s">
        <v>2</v>
      </c>
      <c r="E91" s="19">
        <v>5.3</v>
      </c>
      <c r="F91" s="35">
        <f t="shared" si="2"/>
        <v>53.08885786475272</v>
      </c>
      <c r="G91" s="51" t="str">
        <f t="shared" si="3"/>
        <v>Eutrophic</v>
      </c>
      <c r="H91" s="16"/>
    </row>
    <row r="92" spans="3:8" ht="18" thickBot="1" thickTop="1">
      <c r="C92" s="17" t="s">
        <v>82</v>
      </c>
      <c r="D92" s="18" t="s">
        <v>9</v>
      </c>
      <c r="E92" s="19">
        <v>6.3</v>
      </c>
      <c r="F92" s="20">
        <f t="shared" si="2"/>
        <v>50.59819293173681</v>
      </c>
      <c r="G92" s="51" t="str">
        <f t="shared" si="3"/>
        <v>Eutrophic</v>
      </c>
      <c r="H92" s="16"/>
    </row>
    <row r="93" spans="3:8" ht="18" thickBot="1" thickTop="1">
      <c r="C93" s="17" t="s">
        <v>83</v>
      </c>
      <c r="D93" s="18" t="s">
        <v>2</v>
      </c>
      <c r="E93" s="19">
        <v>4.6</v>
      </c>
      <c r="F93" s="20">
        <f t="shared" si="2"/>
        <v>55.13004181563094</v>
      </c>
      <c r="G93" s="51" t="str">
        <f t="shared" si="3"/>
        <v>Eutrophic</v>
      </c>
      <c r="H93" s="16"/>
    </row>
    <row r="94" spans="3:8" ht="18" thickBot="1" thickTop="1">
      <c r="C94" s="36" t="s">
        <v>84</v>
      </c>
      <c r="D94" s="37" t="s">
        <v>24</v>
      </c>
      <c r="E94" s="24" t="s">
        <v>123</v>
      </c>
      <c r="F94" s="25" t="s">
        <v>110</v>
      </c>
      <c r="G94" s="51">
        <f t="shared" si="3"/>
      </c>
      <c r="H94" s="16"/>
    </row>
    <row r="95" spans="3:8" ht="18" thickBot="1" thickTop="1">
      <c r="C95" s="26" t="s">
        <v>89</v>
      </c>
      <c r="D95" s="33" t="s">
        <v>119</v>
      </c>
      <c r="E95" s="34">
        <f>MIN(E6:E94)</f>
        <v>0.5</v>
      </c>
      <c r="F95" s="35">
        <f>MIN(F6:F94)</f>
        <v>31.938041497455547</v>
      </c>
      <c r="G95" s="51"/>
      <c r="H95" s="27"/>
    </row>
    <row r="96" spans="3:8" ht="18" thickBot="1" thickTop="1">
      <c r="C96" s="40" t="s">
        <v>106</v>
      </c>
      <c r="D96" s="28" t="s">
        <v>120</v>
      </c>
      <c r="E96" s="29">
        <f>MAX(E6:E94)</f>
        <v>23</v>
      </c>
      <c r="F96" s="20">
        <f>MAX(F6:F94)</f>
        <v>87.1087640208634</v>
      </c>
      <c r="G96" s="51"/>
      <c r="H96" s="27"/>
    </row>
    <row r="97" spans="4:8" ht="18" thickBot="1" thickTop="1">
      <c r="D97" s="30" t="s">
        <v>121</v>
      </c>
      <c r="E97" s="31">
        <f>AVERAGE(E6:E94)</f>
        <v>7.006976744186047</v>
      </c>
      <c r="F97" s="25">
        <f>AVERAGE(F6:F94)</f>
        <v>52.49778325690277</v>
      </c>
      <c r="G97" s="51"/>
      <c r="H97" s="27"/>
    </row>
    <row r="98" ht="16.5" thickTop="1"/>
    <row r="99" spans="6:7" ht="15.75">
      <c r="F99" s="1" t="s">
        <v>107</v>
      </c>
      <c r="G99" s="2">
        <f>SUM(G2:G94)</f>
        <v>0</v>
      </c>
    </row>
    <row r="100" spans="6:7" ht="15.75">
      <c r="F100" s="1" t="s">
        <v>108</v>
      </c>
      <c r="G100" s="2">
        <f>COUNT(G6:G94)</f>
        <v>0</v>
      </c>
    </row>
  </sheetData>
  <sheetProtection/>
  <printOptions/>
  <pageMargins left="0.59" right="0.6" top="0.81" bottom="0.68" header="0.5" footer="0.45"/>
  <pageSetup fitToHeight="2" fitToWidth="1" horizontalDpi="600" verticalDpi="600" orientation="portrait" scale="82" r:id="rId1"/>
  <headerFooter alignWithMargins="0">
    <oddFooter>&amp;R&amp;8Indiana Clean Lakes Program: School of Public and Environmental Affairs, Indiana University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tderheim</cp:lastModifiedBy>
  <cp:lastPrinted>2004-06-04T20:27:38Z</cp:lastPrinted>
  <dcterms:created xsi:type="dcterms:W3CDTF">2002-03-01T19:23:29Z</dcterms:created>
  <dcterms:modified xsi:type="dcterms:W3CDTF">2008-02-14T15:26:44Z</dcterms:modified>
  <cp:category/>
  <cp:version/>
  <cp:contentType/>
  <cp:contentStatus/>
</cp:coreProperties>
</file>